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255" windowHeight="8130"/>
  </bookViews>
  <sheets>
    <sheet name="HKI" sheetId="1" r:id="rId1"/>
    <sheet name="HKII" sheetId="4" r:id="rId2"/>
    <sheet name="Sheet2" sheetId="2" r:id="rId3"/>
    <sheet name="Sheet3" sheetId="3" r:id="rId4"/>
  </sheets>
  <definedNames>
    <definedName name="_xlnm.Print_Titles" localSheetId="0">HKI!$16:$16</definedName>
    <definedName name="_xlnm.Print_Titles" localSheetId="1">HKII!$11:$11</definedName>
  </definedNames>
  <calcPr calcId="124519"/>
</workbook>
</file>

<file path=xl/calcChain.xml><?xml version="1.0" encoding="utf-8"?>
<calcChain xmlns="http://schemas.openxmlformats.org/spreadsheetml/2006/main">
  <c r="O35" i="1"/>
  <c r="O38"/>
  <c r="O30"/>
  <c r="O29"/>
  <c r="O26"/>
  <c r="O22"/>
  <c r="O18"/>
  <c r="O17"/>
  <c r="L18"/>
  <c r="L19"/>
  <c r="L20"/>
  <c r="L21"/>
  <c r="L22"/>
  <c r="L23"/>
  <c r="L24"/>
  <c r="L25"/>
  <c r="L26"/>
  <c r="L27"/>
  <c r="L28"/>
  <c r="L29"/>
  <c r="L30"/>
  <c r="L32"/>
  <c r="L33"/>
  <c r="L35"/>
  <c r="L37"/>
  <c r="L38"/>
  <c r="L39"/>
  <c r="L40"/>
  <c r="L17"/>
  <c r="L6" i="4"/>
  <c r="L11" i="1"/>
  <c r="M11" s="1"/>
  <c r="L10"/>
  <c r="J35" i="4"/>
  <c r="K35" s="1"/>
  <c r="I35"/>
  <c r="J34"/>
  <c r="K34" s="1"/>
  <c r="I34"/>
  <c r="J33"/>
  <c r="K33" s="1"/>
  <c r="I33"/>
  <c r="J32"/>
  <c r="K32" s="1"/>
  <c r="I32"/>
  <c r="J31"/>
  <c r="J30"/>
  <c r="J29"/>
  <c r="J28"/>
  <c r="J27"/>
  <c r="K27" s="1"/>
  <c r="J26"/>
  <c r="J25"/>
  <c r="J24"/>
  <c r="K24" s="1"/>
  <c r="J22"/>
  <c r="J21"/>
  <c r="J20"/>
  <c r="J19"/>
  <c r="J18"/>
  <c r="K18" s="1"/>
  <c r="J17"/>
  <c r="K17" s="1"/>
  <c r="J16"/>
  <c r="K16" s="1"/>
  <c r="J15"/>
  <c r="K15" s="1"/>
  <c r="I15"/>
  <c r="J14"/>
  <c r="K14" s="1"/>
  <c r="I14"/>
  <c r="J13"/>
  <c r="K13" s="1"/>
  <c r="I13"/>
  <c r="J12"/>
  <c r="K12" s="1"/>
  <c r="I12"/>
  <c r="J27" i="1"/>
  <c r="J26"/>
  <c r="I37"/>
  <c r="I38"/>
  <c r="I39"/>
  <c r="I40"/>
  <c r="I20"/>
  <c r="I19"/>
  <c r="I18"/>
  <c r="I17"/>
  <c r="J24"/>
  <c r="J35"/>
  <c r="J33"/>
  <c r="J23"/>
  <c r="K23" s="1"/>
  <c r="J25"/>
  <c r="J30"/>
  <c r="J31"/>
  <c r="J29"/>
  <c r="K29" s="1"/>
  <c r="J32"/>
  <c r="K32" s="1"/>
  <c r="J34"/>
  <c r="J36"/>
  <c r="J38"/>
  <c r="K38" s="1"/>
  <c r="J39"/>
  <c r="K39" s="1"/>
  <c r="J40"/>
  <c r="K40" s="1"/>
  <c r="J37"/>
  <c r="K37" s="1"/>
  <c r="J22"/>
  <c r="K22" s="1"/>
  <c r="J19"/>
  <c r="K19" s="1"/>
  <c r="J20"/>
  <c r="K20" s="1"/>
  <c r="J21"/>
  <c r="K21" s="1"/>
  <c r="J18"/>
  <c r="K18" s="1"/>
  <c r="J17"/>
  <c r="K17" s="1"/>
  <c r="M19" l="1"/>
  <c r="M21"/>
  <c r="M30"/>
  <c r="M32"/>
  <c r="M34"/>
  <c r="M36"/>
  <c r="M38"/>
  <c r="M40"/>
  <c r="M18"/>
  <c r="M20"/>
  <c r="M29"/>
  <c r="M31"/>
  <c r="M33"/>
  <c r="M35"/>
  <c r="M37"/>
  <c r="M39"/>
  <c r="M17"/>
  <c r="K19" i="4"/>
  <c r="K28"/>
  <c r="K25"/>
  <c r="K30"/>
  <c r="K24" i="1"/>
  <c r="K30"/>
  <c r="K35"/>
  <c r="K33"/>
</calcChain>
</file>

<file path=xl/comments1.xml><?xml version="1.0" encoding="utf-8"?>
<comments xmlns="http://schemas.openxmlformats.org/spreadsheetml/2006/main">
  <authors>
    <author>User</author>
  </authors>
  <commentList>
    <comment ref="O17" authorId="0">
      <text>
        <r>
          <rPr>
            <sz val="10"/>
            <color indexed="81"/>
            <rFont val="Tahoma"/>
            <family val="2"/>
          </rPr>
          <t>trừ 8 tuần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22" authorId="0">
      <text>
        <r>
          <rPr>
            <sz val="10"/>
            <color indexed="81"/>
            <rFont val="Tahoma"/>
            <family val="2"/>
          </rPr>
          <t>6 tuần làm tổ trưởng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29" authorId="0">
      <text>
        <r>
          <rPr>
            <sz val="10"/>
            <color indexed="81"/>
            <rFont val="Tahoma"/>
            <family val="2"/>
          </rPr>
          <t>trừ 8 tuần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30" authorId="0">
      <text>
        <r>
          <rPr>
            <sz val="10"/>
            <color indexed="81"/>
            <rFont val="Tahoma"/>
            <family val="2"/>
          </rPr>
          <t>8tuần làm tổ trưởng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38" authorId="0">
      <text>
        <r>
          <rPr>
            <sz val="10"/>
            <color indexed="81"/>
            <rFont val="Tahoma"/>
            <family val="2"/>
          </rPr>
          <t>8tuần làm tổ trưởng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<sst xmlns="http://schemas.openxmlformats.org/spreadsheetml/2006/main" count="228" uniqueCount="103">
  <si>
    <t>STT</t>
  </si>
  <si>
    <t>Tổ</t>
  </si>
  <si>
    <t>Họ và tên GV</t>
  </si>
  <si>
    <t>Lê Thị Hồng</t>
  </si>
  <si>
    <t>Vân</t>
  </si>
  <si>
    <t>Phan Thị Thùy</t>
  </si>
  <si>
    <t>Trang</t>
  </si>
  <si>
    <t xml:space="preserve">Lê Thị Mai </t>
  </si>
  <si>
    <t>Hường</t>
  </si>
  <si>
    <t xml:space="preserve">Nguyễn Thị </t>
  </si>
  <si>
    <t>Dinh</t>
  </si>
  <si>
    <t xml:space="preserve">Đỗ Thị </t>
  </si>
  <si>
    <t>Ngát</t>
  </si>
  <si>
    <t>Nguyễn Thị</t>
  </si>
  <si>
    <t>Mai</t>
  </si>
  <si>
    <t xml:space="preserve">Bùi Thành </t>
  </si>
  <si>
    <t>Dũng</t>
  </si>
  <si>
    <t>Trần Văn</t>
  </si>
  <si>
    <t>Lượng</t>
  </si>
  <si>
    <t>Nguyễn Anh</t>
  </si>
  <si>
    <t>Kiệt</t>
  </si>
  <si>
    <t>Đinh Thị</t>
  </si>
  <si>
    <t>Huyên</t>
  </si>
  <si>
    <t xml:space="preserve">Phạm Thị </t>
  </si>
  <si>
    <t>Vinh</t>
  </si>
  <si>
    <t>Thơm</t>
  </si>
  <si>
    <t>Nguyễn Ngọc</t>
  </si>
  <si>
    <t>Quỳnh</t>
  </si>
  <si>
    <t>Trần Thị Hồng</t>
  </si>
  <si>
    <t>Thu</t>
  </si>
  <si>
    <t xml:space="preserve">Lương Thị Thanh </t>
  </si>
  <si>
    <t>Hà</t>
  </si>
  <si>
    <t xml:space="preserve">Cao Thị Hồng </t>
  </si>
  <si>
    <t>Thắm</t>
  </si>
  <si>
    <t>Hoàng Thị</t>
  </si>
  <si>
    <t>Môn dạy</t>
  </si>
  <si>
    <t>NNLCB của CNMLN 1</t>
  </si>
  <si>
    <t>NNLCB của CNMLN 2</t>
  </si>
  <si>
    <t>Pháp luật đại cương</t>
  </si>
  <si>
    <t>ĐLCM của ĐCSVN</t>
  </si>
  <si>
    <t>Giáo dục Chính trị</t>
  </si>
  <si>
    <t>TTHCM</t>
  </si>
  <si>
    <t>Chính trị</t>
  </si>
  <si>
    <t>NNLCBCCNML 1</t>
  </si>
  <si>
    <t>NNLCB của
 CNMác _Lênin</t>
  </si>
  <si>
    <t xml:space="preserve">Pháp luật </t>
  </si>
  <si>
    <t xml:space="preserve">ĐLCM của ĐCSVN
</t>
  </si>
  <si>
    <t>Pháp luật</t>
  </si>
  <si>
    <t>Khóa</t>
  </si>
  <si>
    <t>Số tiết/tuần</t>
  </si>
  <si>
    <t>3 lớp học 3tiết/tuần học trong 10 tuần</t>
  </si>
  <si>
    <t>1 lớp học 3tiết/tuần học trong 10 tuần</t>
  </si>
  <si>
    <t>2 lớp học 3tiết/tuần học trong 10 tuần</t>
  </si>
  <si>
    <t>DỰ KIẾN BẢNG TÍNH KHỐI LƯỢNG HKI NĂM HỌC 2015-2016
 CỦA KHOA LÝ LUẬN CHÍNH TRỊ</t>
  </si>
  <si>
    <t>Tổng số tiết</t>
  </si>
  <si>
    <t>Số Lớp</t>
  </si>
  <si>
    <t>Số tiết</t>
  </si>
  <si>
    <t>2014 CĐCN</t>
  </si>
  <si>
    <t>2015 TN</t>
  </si>
  <si>
    <t>2015 CĐCN</t>
  </si>
  <si>
    <t>15 CĐN</t>
  </si>
  <si>
    <t>2013 CĐCN</t>
  </si>
  <si>
    <t xml:space="preserve">Tổng số lớp 14CĐCN: 17 </t>
  </si>
  <si>
    <t xml:space="preserve">Tổng số lớp 15CĐCN: 40 </t>
  </si>
  <si>
    <t>Tổng số lớp 15TCCN (12+2): 6</t>
  </si>
  <si>
    <t xml:space="preserve">Tổng số lớp 15CĐN: 2 </t>
  </si>
  <si>
    <t>MÔN CHÍNH TRỊ (180 tiết)</t>
  </si>
  <si>
    <t>MÔN NNLCBCCNMÁC-LÊNIN 1: 31 LỚP (930 tiết) (Trừ khoa  ĐĐT_HKII dạy)</t>
  </si>
  <si>
    <t>MÔN GIÁO DỤC CHÍNH TRỊ: 6 LỚP (450 tiết)</t>
  </si>
  <si>
    <t>MÔN PHÁP LUẬT ĐC: 21 LỚP (630 tiết) (Trừ khoa Ô, CNTT, May_HKII dạy)</t>
  </si>
  <si>
    <t>MÔN TTHCM: 13 LỚP (390 tiết)</t>
  </si>
  <si>
    <t>MÔN PHÁP LUẬT: 6 LỚP (180 tiết)</t>
  </si>
  <si>
    <t>Số tiết/lớp</t>
  </si>
  <si>
    <t>MÔN NNLCBCCNMÁC-LÊNIN 2: 4 LỚP (180 tiết)</t>
  </si>
  <si>
    <t>Tổng số tiết môn Pháp luật ĐC+Pháp luật: 810 tiết</t>
  </si>
  <si>
    <t>Tổng số tiết môn Tư tưởng Hồ Chí Minh: 390 tiết</t>
  </si>
  <si>
    <t>Tổng số tiết môn NNLCB của CNMác-Lênin: 1110 tiết</t>
  </si>
  <si>
    <t>Tổng số tiết môn Chính trị + GDCT: 630 tiết</t>
  </si>
  <si>
    <t>Tổng số tiết môn ĐLCM của ĐCSVN: 225 tiết</t>
  </si>
  <si>
    <t>MÔN ĐLCMCĐCSVN: 5 lớp (225 tiết)</t>
  </si>
  <si>
    <t xml:space="preserve">Tổng số lớp 13CĐCN: 7 </t>
  </si>
  <si>
    <t xml:space="preserve">Đặng Thị Nhật </t>
  </si>
  <si>
    <t>Minh</t>
  </si>
  <si>
    <t>Ghi chú Cô Đặng Thị Nhật Minh dạy dưới phổ thông khoảng 120 tiết</t>
  </si>
  <si>
    <t>Tổng số tiết giảng dạy HKI của khoa LLCT: 3405 tiết</t>
  </si>
  <si>
    <t>Kỹ năng giao tiếp</t>
  </si>
  <si>
    <t>MÔN KỸ NĂNG GIAO TIẾP: 2 lớp (60 tiết)</t>
  </si>
  <si>
    <t>MÔN KỸ NĂNG GIAO TIẾP: 2 LỚP (60 tiết)</t>
  </si>
  <si>
    <t>Dạy nghề dưới phổ thông khoảng 120 tiết</t>
  </si>
  <si>
    <t>Tổng số tiết môn kỹ năng giao tiếp: 120 tiết + dạy nghề dưới phổ thông 120 tiết</t>
  </si>
  <si>
    <t>MÔN NNLCBCCNMÁC-LÊNIN 1: 9 LỚP ( 270 tiết) (khoa  ĐĐT)</t>
  </si>
  <si>
    <t>MÔN NNLCBCCNMÁC-LÊNIN 2: 31 LỚP (1395 tiết) (Trừ khoa  ĐĐT)</t>
  </si>
  <si>
    <t>MÔN PHÁP LUẬT ĐC: 19 LỚP (570 tiết) (khoa Ô, CNTT, May)</t>
  </si>
  <si>
    <t>MÔN PHÁP LUẬT (60 tiết)</t>
  </si>
  <si>
    <t>MÔN TTHCM: 4 LỚP (120 tiết)</t>
  </si>
  <si>
    <t>MÔN ĐLCMCĐCSVN: 13 lớp (585 tiết)</t>
  </si>
  <si>
    <t>HKI</t>
  </si>
  <si>
    <t>HKII</t>
  </si>
  <si>
    <t>Tổng số tiết giảng dạy: 3000</t>
  </si>
  <si>
    <t>So với chuẩn 270 tiết cần dạy thêm</t>
  </si>
  <si>
    <t>Thiếu năm 
14-15</t>
  </si>
  <si>
    <t>Cần dạy so
 với khoa 337.5</t>
  </si>
  <si>
    <t>Số tiết 
kiêm nhiệm</t>
  </si>
</sst>
</file>

<file path=xl/styles.xml><?xml version="1.0" encoding="utf-8"?>
<styleSheet xmlns="http://schemas.openxmlformats.org/spreadsheetml/2006/main">
  <fonts count="15">
    <font>
      <sz val="13"/>
      <color theme="1"/>
      <name val="Times New Roman"/>
      <family val="2"/>
    </font>
    <font>
      <sz val="16"/>
      <color theme="1"/>
      <name val="Times New Roman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2"/>
    </font>
    <font>
      <i/>
      <sz val="15"/>
      <color theme="1"/>
      <name val="Times New Roman"/>
      <family val="1"/>
    </font>
    <font>
      <i/>
      <sz val="14"/>
      <name val="Times New Roman"/>
      <family val="1"/>
    </font>
    <font>
      <sz val="16"/>
      <color rgb="FFFF0000"/>
      <name val="Times New Roman"/>
      <family val="2"/>
    </font>
    <font>
      <sz val="8"/>
      <color indexed="81"/>
      <name val="Tahoma"/>
      <family val="2"/>
    </font>
    <font>
      <sz val="10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7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1" fillId="0" borderId="0" xfId="0" applyFont="1" applyBorder="1"/>
    <xf numFmtId="0" fontId="5" fillId="0" borderId="1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9" fillId="0" borderId="7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2" fillId="0" borderId="0" xfId="0" applyFont="1"/>
    <xf numFmtId="0" fontId="8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2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C28" workbookViewId="0">
      <selection activeCell="O36" sqref="O36"/>
    </sheetView>
  </sheetViews>
  <sheetFormatPr defaultRowHeight="16.5"/>
  <cols>
    <col min="1" max="1" width="4.21875" customWidth="1"/>
    <col min="2" max="2" width="16.5546875" customWidth="1"/>
    <col min="3" max="3" width="9.77734375" customWidth="1"/>
    <col min="4" max="4" width="11.44140625" customWidth="1"/>
    <col min="5" max="5" width="12.6640625" customWidth="1"/>
    <col min="6" max="6" width="18.21875" customWidth="1"/>
    <col min="7" max="7" width="8.5546875" hidden="1" customWidth="1"/>
    <col min="8" max="8" width="10.109375" hidden="1" customWidth="1"/>
    <col min="9" max="9" width="17.44140625" hidden="1" customWidth="1"/>
    <col min="10" max="10" width="8.88671875" hidden="1" customWidth="1"/>
    <col min="11" max="11" width="12.21875" customWidth="1"/>
    <col min="12" max="12" width="13" customWidth="1"/>
  </cols>
  <sheetData>
    <row r="1" spans="1:15" s="1" customFormat="1" ht="6" customHeight="1">
      <c r="B1" s="10"/>
      <c r="C1" s="11"/>
      <c r="D1" s="11"/>
      <c r="E1" s="11"/>
      <c r="F1" s="11"/>
      <c r="G1" s="11"/>
      <c r="H1" s="11"/>
      <c r="I1" s="11"/>
      <c r="J1" s="11"/>
      <c r="K1" s="11"/>
    </row>
    <row r="2" spans="1:15" s="1" customFormat="1" ht="24" hidden="1" customHeight="1">
      <c r="A2" s="66" t="s">
        <v>80</v>
      </c>
      <c r="B2" s="67"/>
      <c r="C2" s="68"/>
      <c r="D2" s="48" t="s">
        <v>79</v>
      </c>
      <c r="E2" s="48"/>
      <c r="F2" s="48"/>
      <c r="G2" s="48"/>
      <c r="H2" s="48"/>
      <c r="I2" s="48"/>
      <c r="J2" s="48"/>
      <c r="K2" s="55" t="s">
        <v>84</v>
      </c>
    </row>
    <row r="3" spans="1:15" s="1" customFormat="1" ht="24" hidden="1" customHeight="1">
      <c r="A3" s="69"/>
      <c r="B3" s="70"/>
      <c r="C3" s="71"/>
      <c r="D3" s="48" t="s">
        <v>86</v>
      </c>
      <c r="E3" s="48"/>
      <c r="F3" s="48"/>
      <c r="G3" s="48"/>
      <c r="H3" s="48"/>
      <c r="I3" s="48"/>
      <c r="J3" s="48"/>
      <c r="K3" s="56"/>
    </row>
    <row r="4" spans="1:15" s="1" customFormat="1" ht="24" hidden="1" customHeight="1">
      <c r="A4" s="54" t="s">
        <v>62</v>
      </c>
      <c r="B4" s="54"/>
      <c r="C4" s="54"/>
      <c r="D4" s="48" t="s">
        <v>70</v>
      </c>
      <c r="E4" s="48"/>
      <c r="F4" s="48"/>
      <c r="G4" s="48"/>
      <c r="H4" s="48"/>
      <c r="I4" s="48"/>
      <c r="J4" s="48"/>
      <c r="K4" s="56"/>
    </row>
    <row r="5" spans="1:15" s="1" customFormat="1" ht="24" hidden="1" customHeight="1">
      <c r="A5" s="54"/>
      <c r="B5" s="54"/>
      <c r="C5" s="54"/>
      <c r="D5" s="48" t="s">
        <v>73</v>
      </c>
      <c r="E5" s="48"/>
      <c r="F5" s="48"/>
      <c r="G5" s="48"/>
      <c r="H5" s="48"/>
      <c r="I5" s="48"/>
      <c r="J5" s="48"/>
      <c r="K5" s="56"/>
    </row>
    <row r="6" spans="1:15" s="1" customFormat="1" ht="24" hidden="1" customHeight="1">
      <c r="A6" s="54" t="s">
        <v>63</v>
      </c>
      <c r="B6" s="54"/>
      <c r="C6" s="54"/>
      <c r="D6" s="48" t="s">
        <v>67</v>
      </c>
      <c r="E6" s="48"/>
      <c r="F6" s="48"/>
      <c r="G6" s="48"/>
      <c r="H6" s="48"/>
      <c r="I6" s="48"/>
      <c r="J6" s="48"/>
      <c r="K6" s="56"/>
    </row>
    <row r="7" spans="1:15" s="1" customFormat="1" ht="24" hidden="1" customHeight="1">
      <c r="A7" s="54"/>
      <c r="B7" s="54"/>
      <c r="C7" s="54"/>
      <c r="D7" s="48" t="s">
        <v>69</v>
      </c>
      <c r="E7" s="48"/>
      <c r="F7" s="48"/>
      <c r="G7" s="48"/>
      <c r="H7" s="48"/>
      <c r="I7" s="48"/>
      <c r="J7" s="48"/>
      <c r="K7" s="56"/>
    </row>
    <row r="8" spans="1:15" s="1" customFormat="1" ht="24" hidden="1" customHeight="1">
      <c r="A8" s="48" t="s">
        <v>65</v>
      </c>
      <c r="B8" s="48"/>
      <c r="C8" s="48"/>
      <c r="D8" s="48" t="s">
        <v>66</v>
      </c>
      <c r="E8" s="48"/>
      <c r="F8" s="48"/>
      <c r="G8" s="48"/>
      <c r="H8" s="48"/>
      <c r="I8" s="48"/>
      <c r="J8" s="48"/>
      <c r="K8" s="56"/>
    </row>
    <row r="9" spans="1:15" s="1" customFormat="1" ht="24" hidden="1" customHeight="1">
      <c r="A9" s="54" t="s">
        <v>64</v>
      </c>
      <c r="B9" s="54"/>
      <c r="C9" s="54"/>
      <c r="D9" s="48" t="s">
        <v>68</v>
      </c>
      <c r="E9" s="48"/>
      <c r="F9" s="48"/>
      <c r="G9" s="48"/>
      <c r="H9" s="48"/>
      <c r="I9" s="48"/>
      <c r="J9" s="48"/>
      <c r="K9" s="56"/>
      <c r="L9" s="1" t="s">
        <v>96</v>
      </c>
      <c r="M9" s="1" t="s">
        <v>97</v>
      </c>
    </row>
    <row r="10" spans="1:15" s="1" customFormat="1" ht="24" hidden="1" customHeight="1">
      <c r="A10" s="54"/>
      <c r="B10" s="54"/>
      <c r="C10" s="54"/>
      <c r="D10" s="48" t="s">
        <v>71</v>
      </c>
      <c r="E10" s="48"/>
      <c r="F10" s="48"/>
      <c r="G10" s="48"/>
      <c r="H10" s="48"/>
      <c r="I10" s="48"/>
      <c r="J10" s="48"/>
      <c r="K10" s="56"/>
      <c r="L10" s="1">
        <f>3405-(120+60+180+630+60)</f>
        <v>2355</v>
      </c>
      <c r="M10" s="1">
        <v>2370</v>
      </c>
    </row>
    <row r="11" spans="1:15" s="1" customFormat="1" ht="24" hidden="1" customHeight="1">
      <c r="A11" s="54"/>
      <c r="B11" s="54"/>
      <c r="C11" s="54"/>
      <c r="D11" s="48" t="s">
        <v>87</v>
      </c>
      <c r="E11" s="48"/>
      <c r="F11" s="48"/>
      <c r="G11" s="48"/>
      <c r="H11" s="48"/>
      <c r="I11" s="48"/>
      <c r="J11" s="48"/>
      <c r="K11" s="56"/>
      <c r="L11" s="1">
        <f>L10+M10</f>
        <v>4725</v>
      </c>
      <c r="M11" s="74">
        <f>L11/14</f>
        <v>337.5</v>
      </c>
    </row>
    <row r="12" spans="1:15" s="1" customFormat="1" ht="21.75" hidden="1" customHeight="1">
      <c r="A12" s="58" t="s">
        <v>83</v>
      </c>
      <c r="B12" s="59"/>
      <c r="C12" s="59"/>
      <c r="D12" s="59"/>
      <c r="E12" s="59"/>
      <c r="F12" s="59"/>
      <c r="G12" s="59"/>
      <c r="H12" s="59"/>
      <c r="I12" s="60"/>
      <c r="J12" s="23"/>
      <c r="K12" s="57"/>
    </row>
    <row r="13" spans="1:15" s="1" customFormat="1" ht="7.5" customHeight="1">
      <c r="A13" s="18"/>
      <c r="B13" s="18"/>
      <c r="C13" s="18"/>
      <c r="D13" s="19"/>
      <c r="E13" s="19"/>
      <c r="F13" s="19"/>
      <c r="G13" s="19"/>
      <c r="H13" s="19"/>
      <c r="I13" s="19"/>
      <c r="J13" s="19"/>
      <c r="K13" s="22"/>
    </row>
    <row r="14" spans="1:15" s="1" customFormat="1" ht="42" customHeight="1">
      <c r="A14" s="72" t="s">
        <v>53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21"/>
    </row>
    <row r="15" spans="1:15" s="1" customFormat="1" ht="9.75" customHeight="1">
      <c r="A15" s="17"/>
      <c r="B15" s="17"/>
      <c r="C15" s="17"/>
      <c r="D15" s="20"/>
      <c r="E15" s="20"/>
      <c r="F15" s="20"/>
      <c r="G15" s="20"/>
      <c r="H15" s="20"/>
      <c r="I15" s="20"/>
      <c r="J15" s="20"/>
      <c r="K15" s="14"/>
    </row>
    <row r="16" spans="1:15" s="8" customFormat="1" ht="48.75" customHeight="1">
      <c r="A16" s="6" t="s">
        <v>0</v>
      </c>
      <c r="B16" s="49" t="s">
        <v>2</v>
      </c>
      <c r="C16" s="49"/>
      <c r="D16" s="6" t="s">
        <v>1</v>
      </c>
      <c r="E16" s="6" t="s">
        <v>48</v>
      </c>
      <c r="F16" s="6" t="s">
        <v>35</v>
      </c>
      <c r="G16" s="7" t="s">
        <v>55</v>
      </c>
      <c r="H16" s="7" t="s">
        <v>72</v>
      </c>
      <c r="I16" s="7" t="s">
        <v>49</v>
      </c>
      <c r="J16" s="7" t="s">
        <v>56</v>
      </c>
      <c r="K16" s="7" t="s">
        <v>54</v>
      </c>
      <c r="L16" s="76" t="s">
        <v>99</v>
      </c>
      <c r="M16" s="76" t="s">
        <v>101</v>
      </c>
      <c r="N16" s="76" t="s">
        <v>100</v>
      </c>
      <c r="O16" s="75" t="s">
        <v>102</v>
      </c>
    </row>
    <row r="17" spans="1:15" s="2" customFormat="1" ht="21.75" customHeight="1">
      <c r="A17" s="3">
        <v>1</v>
      </c>
      <c r="B17" s="4" t="s">
        <v>5</v>
      </c>
      <c r="C17" s="5" t="s">
        <v>6</v>
      </c>
      <c r="D17" s="45" t="s">
        <v>44</v>
      </c>
      <c r="E17" s="9" t="s">
        <v>57</v>
      </c>
      <c r="F17" s="15" t="s">
        <v>37</v>
      </c>
      <c r="G17" s="3">
        <v>4</v>
      </c>
      <c r="H17" s="3">
        <v>45</v>
      </c>
      <c r="I17" s="9">
        <f>G17*3</f>
        <v>12</v>
      </c>
      <c r="J17" s="9">
        <f>G17*H17</f>
        <v>180</v>
      </c>
      <c r="K17" s="9">
        <f>J17</f>
        <v>180</v>
      </c>
      <c r="L17" s="2">
        <f>270-K17</f>
        <v>90</v>
      </c>
      <c r="M17" s="2">
        <f>$M$11-K17</f>
        <v>157.5</v>
      </c>
      <c r="N17" s="2">
        <v>70.099999999999994</v>
      </c>
      <c r="O17" s="77">
        <f>((270/44)*0.2)*36</f>
        <v>44.181818181818187</v>
      </c>
    </row>
    <row r="18" spans="1:15" s="2" customFormat="1" ht="24.95" customHeight="1">
      <c r="A18" s="3">
        <v>2</v>
      </c>
      <c r="B18" s="4" t="s">
        <v>3</v>
      </c>
      <c r="C18" s="5" t="s">
        <v>4</v>
      </c>
      <c r="D18" s="46"/>
      <c r="E18" s="44" t="s">
        <v>59</v>
      </c>
      <c r="F18" s="15" t="s">
        <v>36</v>
      </c>
      <c r="G18" s="3">
        <v>5</v>
      </c>
      <c r="H18" s="3">
        <v>30</v>
      </c>
      <c r="I18" s="9">
        <f t="shared" ref="I18:I20" si="0">G18*2</f>
        <v>10</v>
      </c>
      <c r="J18" s="9">
        <f>G18*H18</f>
        <v>150</v>
      </c>
      <c r="K18" s="12">
        <f>J18</f>
        <v>150</v>
      </c>
      <c r="L18" s="2">
        <f t="shared" ref="L18:L40" si="1">270-K18</f>
        <v>120</v>
      </c>
      <c r="M18" s="2">
        <f t="shared" ref="M18:M40" si="2">$M$11-K18</f>
        <v>187.5</v>
      </c>
      <c r="O18" s="2">
        <f>0.2*270</f>
        <v>54</v>
      </c>
    </row>
    <row r="19" spans="1:15" s="2" customFormat="1" ht="24.95" customHeight="1">
      <c r="A19" s="3">
        <v>3</v>
      </c>
      <c r="B19" s="4" t="s">
        <v>7</v>
      </c>
      <c r="C19" s="5" t="s">
        <v>8</v>
      </c>
      <c r="D19" s="46"/>
      <c r="E19" s="44"/>
      <c r="F19" s="15" t="s">
        <v>36</v>
      </c>
      <c r="G19" s="3">
        <v>6</v>
      </c>
      <c r="H19" s="3">
        <v>30</v>
      </c>
      <c r="I19" s="9">
        <f t="shared" si="0"/>
        <v>12</v>
      </c>
      <c r="J19" s="9">
        <f t="shared" ref="J19:J40" si="3">G19*H19</f>
        <v>180</v>
      </c>
      <c r="K19" s="9">
        <f t="shared" ref="K19:K23" si="4">J19</f>
        <v>180</v>
      </c>
      <c r="L19" s="2">
        <f t="shared" si="1"/>
        <v>90</v>
      </c>
      <c r="M19" s="2">
        <f t="shared" si="2"/>
        <v>157.5</v>
      </c>
      <c r="N19" s="2">
        <v>56.6</v>
      </c>
    </row>
    <row r="20" spans="1:15" s="2" customFormat="1" ht="24.95" customHeight="1">
      <c r="A20" s="3">
        <v>4</v>
      </c>
      <c r="B20" s="4" t="s">
        <v>9</v>
      </c>
      <c r="C20" s="5" t="s">
        <v>10</v>
      </c>
      <c r="D20" s="46"/>
      <c r="E20" s="44"/>
      <c r="F20" s="15" t="s">
        <v>36</v>
      </c>
      <c r="G20" s="3">
        <v>6</v>
      </c>
      <c r="H20" s="3">
        <v>30</v>
      </c>
      <c r="I20" s="9">
        <f t="shared" si="0"/>
        <v>12</v>
      </c>
      <c r="J20" s="9">
        <f t="shared" si="3"/>
        <v>180</v>
      </c>
      <c r="K20" s="9">
        <f t="shared" si="4"/>
        <v>180</v>
      </c>
      <c r="L20" s="2">
        <f t="shared" si="1"/>
        <v>90</v>
      </c>
      <c r="M20" s="2">
        <f t="shared" si="2"/>
        <v>157.5</v>
      </c>
      <c r="N20" s="2">
        <v>99.9</v>
      </c>
    </row>
    <row r="21" spans="1:15" s="2" customFormat="1" ht="24.95" customHeight="1">
      <c r="A21" s="3">
        <v>5</v>
      </c>
      <c r="B21" s="4" t="s">
        <v>11</v>
      </c>
      <c r="C21" s="5" t="s">
        <v>12</v>
      </c>
      <c r="D21" s="47"/>
      <c r="E21" s="44"/>
      <c r="F21" s="15" t="s">
        <v>36</v>
      </c>
      <c r="G21" s="3">
        <v>7</v>
      </c>
      <c r="H21" s="3">
        <v>30</v>
      </c>
      <c r="I21" s="9">
        <v>19</v>
      </c>
      <c r="J21" s="9">
        <f t="shared" si="3"/>
        <v>210</v>
      </c>
      <c r="K21" s="9">
        <f t="shared" si="4"/>
        <v>210</v>
      </c>
      <c r="L21" s="2">
        <f t="shared" si="1"/>
        <v>60</v>
      </c>
      <c r="M21" s="2">
        <f t="shared" si="2"/>
        <v>127.5</v>
      </c>
      <c r="N21" s="2">
        <v>113.3</v>
      </c>
    </row>
    <row r="22" spans="1:15" s="2" customFormat="1" ht="24.95" customHeight="1">
      <c r="A22" s="3">
        <v>6</v>
      </c>
      <c r="B22" s="4" t="s">
        <v>13</v>
      </c>
      <c r="C22" s="5" t="s">
        <v>14</v>
      </c>
      <c r="D22" s="39" t="s">
        <v>45</v>
      </c>
      <c r="E22" s="44"/>
      <c r="F22" s="15" t="s">
        <v>38</v>
      </c>
      <c r="G22" s="3">
        <v>9</v>
      </c>
      <c r="H22" s="3">
        <v>30</v>
      </c>
      <c r="I22" s="9">
        <v>19</v>
      </c>
      <c r="J22" s="9">
        <f t="shared" si="3"/>
        <v>270</v>
      </c>
      <c r="K22" s="9">
        <f t="shared" si="4"/>
        <v>270</v>
      </c>
      <c r="L22" s="2">
        <f t="shared" si="1"/>
        <v>0</v>
      </c>
      <c r="O22" s="77">
        <f>((270/44)*0.2)*6</f>
        <v>7.3636363636363651</v>
      </c>
    </row>
    <row r="23" spans="1:15" s="2" customFormat="1" ht="24.95" customHeight="1">
      <c r="A23" s="3">
        <v>7</v>
      </c>
      <c r="B23" s="4" t="s">
        <v>15</v>
      </c>
      <c r="C23" s="5" t="s">
        <v>16</v>
      </c>
      <c r="D23" s="43"/>
      <c r="E23" s="44"/>
      <c r="F23" s="15" t="s">
        <v>38</v>
      </c>
      <c r="G23" s="3">
        <v>9</v>
      </c>
      <c r="H23" s="3">
        <v>30</v>
      </c>
      <c r="I23" s="9">
        <v>18</v>
      </c>
      <c r="J23" s="9">
        <f t="shared" si="3"/>
        <v>270</v>
      </c>
      <c r="K23" s="9">
        <f t="shared" si="4"/>
        <v>270</v>
      </c>
      <c r="L23" s="2">
        <f t="shared" si="1"/>
        <v>0</v>
      </c>
      <c r="N23" s="2">
        <v>117.9</v>
      </c>
    </row>
    <row r="24" spans="1:15" s="2" customFormat="1" ht="24.95" customHeight="1">
      <c r="A24" s="38">
        <v>8</v>
      </c>
      <c r="B24" s="52" t="s">
        <v>17</v>
      </c>
      <c r="C24" s="50" t="s">
        <v>18</v>
      </c>
      <c r="D24" s="43"/>
      <c r="E24" s="44"/>
      <c r="F24" s="15" t="s">
        <v>38</v>
      </c>
      <c r="G24" s="3">
        <v>3</v>
      </c>
      <c r="H24" s="3">
        <v>30</v>
      </c>
      <c r="I24" s="39">
        <v>20</v>
      </c>
      <c r="J24" s="9">
        <f t="shared" si="3"/>
        <v>90</v>
      </c>
      <c r="K24" s="39">
        <f>J24+J25</f>
        <v>270</v>
      </c>
      <c r="L24" s="2">
        <f t="shared" si="1"/>
        <v>0</v>
      </c>
      <c r="N24" s="2">
        <v>1733</v>
      </c>
    </row>
    <row r="25" spans="1:15" s="2" customFormat="1" ht="24.95" customHeight="1">
      <c r="A25" s="38"/>
      <c r="B25" s="53"/>
      <c r="C25" s="51"/>
      <c r="D25" s="43"/>
      <c r="E25" s="27" t="s">
        <v>58</v>
      </c>
      <c r="F25" s="15" t="s">
        <v>47</v>
      </c>
      <c r="G25" s="3">
        <v>6</v>
      </c>
      <c r="H25" s="3">
        <v>30</v>
      </c>
      <c r="I25" s="40"/>
      <c r="J25" s="9">
        <f t="shared" si="3"/>
        <v>180</v>
      </c>
      <c r="K25" s="40"/>
      <c r="L25" s="2">
        <f t="shared" si="1"/>
        <v>270</v>
      </c>
      <c r="N25" s="2">
        <v>57.6</v>
      </c>
    </row>
    <row r="26" spans="1:15" s="2" customFormat="1" ht="24.95" customHeight="1">
      <c r="A26" s="39">
        <v>9</v>
      </c>
      <c r="B26" s="52" t="s">
        <v>81</v>
      </c>
      <c r="C26" s="50" t="s">
        <v>82</v>
      </c>
      <c r="D26" s="43" t="s">
        <v>45</v>
      </c>
      <c r="E26" s="26" t="s">
        <v>58</v>
      </c>
      <c r="F26" s="15" t="s">
        <v>85</v>
      </c>
      <c r="G26" s="24">
        <v>2</v>
      </c>
      <c r="H26" s="24">
        <v>30</v>
      </c>
      <c r="I26" s="39">
        <v>20</v>
      </c>
      <c r="J26" s="24">
        <f t="shared" si="3"/>
        <v>60</v>
      </c>
      <c r="K26" s="39">
        <v>240</v>
      </c>
      <c r="L26" s="2">
        <f t="shared" si="1"/>
        <v>30</v>
      </c>
      <c r="O26" s="2">
        <f>270*0.2</f>
        <v>54</v>
      </c>
    </row>
    <row r="27" spans="1:15" s="2" customFormat="1" ht="24.95" customHeight="1">
      <c r="A27" s="43"/>
      <c r="B27" s="61"/>
      <c r="C27" s="62"/>
      <c r="D27" s="43"/>
      <c r="E27" s="24" t="s">
        <v>61</v>
      </c>
      <c r="F27" s="15" t="s">
        <v>85</v>
      </c>
      <c r="G27" s="24">
        <v>2</v>
      </c>
      <c r="H27" s="24">
        <v>30</v>
      </c>
      <c r="I27" s="43"/>
      <c r="J27" s="24">
        <f t="shared" si="3"/>
        <v>60</v>
      </c>
      <c r="K27" s="43"/>
      <c r="L27" s="2">
        <f t="shared" si="1"/>
        <v>270</v>
      </c>
    </row>
    <row r="28" spans="1:15" s="2" customFormat="1" ht="24.95" customHeight="1">
      <c r="A28" s="40"/>
      <c r="B28" s="53"/>
      <c r="C28" s="51"/>
      <c r="D28" s="40"/>
      <c r="E28" s="63" t="s">
        <v>88</v>
      </c>
      <c r="F28" s="64"/>
      <c r="G28" s="64"/>
      <c r="H28" s="65"/>
      <c r="I28" s="40"/>
      <c r="J28" s="24">
        <v>120</v>
      </c>
      <c r="K28" s="40"/>
      <c r="L28" s="2">
        <f t="shared" si="1"/>
        <v>270</v>
      </c>
    </row>
    <row r="29" spans="1:15" s="2" customFormat="1" ht="24.95" customHeight="1">
      <c r="A29" s="3">
        <v>10</v>
      </c>
      <c r="B29" s="4" t="s">
        <v>21</v>
      </c>
      <c r="C29" s="5" t="s">
        <v>22</v>
      </c>
      <c r="D29" s="45" t="s">
        <v>46</v>
      </c>
      <c r="E29" s="25" t="s">
        <v>61</v>
      </c>
      <c r="F29" s="15" t="s">
        <v>39</v>
      </c>
      <c r="G29" s="3">
        <v>5</v>
      </c>
      <c r="H29" s="3">
        <v>45</v>
      </c>
      <c r="I29" s="9">
        <v>15</v>
      </c>
      <c r="J29" s="9">
        <f>G29*H29</f>
        <v>225</v>
      </c>
      <c r="K29" s="9">
        <f>J29</f>
        <v>225</v>
      </c>
      <c r="L29" s="2">
        <f t="shared" si="1"/>
        <v>45</v>
      </c>
      <c r="M29" s="2">
        <f t="shared" si="2"/>
        <v>112.5</v>
      </c>
      <c r="O29" s="77">
        <f>((270/44)*0.2)*36</f>
        <v>44.181818181818187</v>
      </c>
    </row>
    <row r="30" spans="1:15" s="2" customFormat="1" ht="24.95" customHeight="1">
      <c r="A30" s="38">
        <v>11</v>
      </c>
      <c r="B30" s="41" t="s">
        <v>19</v>
      </c>
      <c r="C30" s="42" t="s">
        <v>20</v>
      </c>
      <c r="D30" s="46"/>
      <c r="E30" s="13" t="s">
        <v>58</v>
      </c>
      <c r="F30" s="15" t="s">
        <v>40</v>
      </c>
      <c r="G30" s="3">
        <v>1</v>
      </c>
      <c r="H30" s="3">
        <v>75</v>
      </c>
      <c r="I30" s="39">
        <v>11</v>
      </c>
      <c r="J30" s="9">
        <f t="shared" si="3"/>
        <v>75</v>
      </c>
      <c r="K30" s="38">
        <f>J30+J31</f>
        <v>165</v>
      </c>
      <c r="L30" s="2">
        <f t="shared" si="1"/>
        <v>105</v>
      </c>
      <c r="M30" s="2">
        <f t="shared" si="2"/>
        <v>172.5</v>
      </c>
      <c r="N30" s="2">
        <v>40.700000000000003</v>
      </c>
      <c r="O30" s="77">
        <f>((270/44)*0.2)*8</f>
        <v>9.8181818181818201</v>
      </c>
    </row>
    <row r="31" spans="1:15" s="2" customFormat="1" ht="24.95" customHeight="1">
      <c r="A31" s="38"/>
      <c r="B31" s="41"/>
      <c r="C31" s="42"/>
      <c r="D31" s="46"/>
      <c r="E31" s="13" t="s">
        <v>60</v>
      </c>
      <c r="F31" s="16" t="s">
        <v>42</v>
      </c>
      <c r="G31" s="3">
        <v>1</v>
      </c>
      <c r="H31" s="3">
        <v>90</v>
      </c>
      <c r="I31" s="40"/>
      <c r="J31" s="9">
        <f t="shared" si="3"/>
        <v>90</v>
      </c>
      <c r="K31" s="38"/>
      <c r="M31" s="2">
        <f t="shared" si="2"/>
        <v>337.5</v>
      </c>
    </row>
    <row r="32" spans="1:15" s="2" customFormat="1" ht="24.95" customHeight="1">
      <c r="A32" s="3">
        <v>12</v>
      </c>
      <c r="B32" s="4" t="s">
        <v>23</v>
      </c>
      <c r="C32" s="5" t="s">
        <v>24</v>
      </c>
      <c r="D32" s="46"/>
      <c r="E32" s="13" t="s">
        <v>58</v>
      </c>
      <c r="F32" s="15" t="s">
        <v>40</v>
      </c>
      <c r="G32" s="3">
        <v>3</v>
      </c>
      <c r="H32" s="3">
        <v>75</v>
      </c>
      <c r="I32" s="9">
        <v>15</v>
      </c>
      <c r="J32" s="9">
        <f t="shared" si="3"/>
        <v>225</v>
      </c>
      <c r="K32" s="9">
        <f>J32</f>
        <v>225</v>
      </c>
      <c r="L32" s="2">
        <f t="shared" si="1"/>
        <v>45</v>
      </c>
      <c r="M32" s="2">
        <f t="shared" si="2"/>
        <v>112.5</v>
      </c>
    </row>
    <row r="33" spans="1:15" s="2" customFormat="1" ht="24.95" customHeight="1">
      <c r="A33" s="38">
        <v>13</v>
      </c>
      <c r="B33" s="41" t="s">
        <v>11</v>
      </c>
      <c r="C33" s="42" t="s">
        <v>25</v>
      </c>
      <c r="D33" s="46"/>
      <c r="E33" s="9" t="s">
        <v>59</v>
      </c>
      <c r="F33" s="15" t="s">
        <v>43</v>
      </c>
      <c r="G33" s="3">
        <v>2</v>
      </c>
      <c r="H33" s="3">
        <v>30</v>
      </c>
      <c r="I33" s="39">
        <v>9</v>
      </c>
      <c r="J33" s="9">
        <f t="shared" si="3"/>
        <v>60</v>
      </c>
      <c r="K33" s="38">
        <f>J33+J34</f>
        <v>135</v>
      </c>
      <c r="L33" s="2">
        <f t="shared" si="1"/>
        <v>135</v>
      </c>
      <c r="M33" s="2">
        <f t="shared" si="2"/>
        <v>202.5</v>
      </c>
      <c r="N33" s="2">
        <v>19.5</v>
      </c>
    </row>
    <row r="34" spans="1:15" s="2" customFormat="1" ht="24.95" customHeight="1">
      <c r="A34" s="38"/>
      <c r="B34" s="41"/>
      <c r="C34" s="42"/>
      <c r="D34" s="46"/>
      <c r="E34" s="45" t="s">
        <v>58</v>
      </c>
      <c r="F34" s="15" t="s">
        <v>40</v>
      </c>
      <c r="G34" s="3">
        <v>1</v>
      </c>
      <c r="H34" s="3">
        <v>75</v>
      </c>
      <c r="I34" s="40"/>
      <c r="J34" s="9">
        <f t="shared" si="3"/>
        <v>75</v>
      </c>
      <c r="K34" s="38"/>
      <c r="M34" s="2">
        <f t="shared" si="2"/>
        <v>337.5</v>
      </c>
    </row>
    <row r="35" spans="1:15" s="2" customFormat="1" ht="24.95" customHeight="1">
      <c r="A35" s="38">
        <v>14</v>
      </c>
      <c r="B35" s="41" t="s">
        <v>26</v>
      </c>
      <c r="C35" s="42" t="s">
        <v>27</v>
      </c>
      <c r="D35" s="46"/>
      <c r="E35" s="46"/>
      <c r="F35" s="15" t="s">
        <v>40</v>
      </c>
      <c r="G35" s="3">
        <v>1</v>
      </c>
      <c r="H35" s="3">
        <v>75</v>
      </c>
      <c r="I35" s="39">
        <v>10</v>
      </c>
      <c r="J35" s="9">
        <f t="shared" si="3"/>
        <v>75</v>
      </c>
      <c r="K35" s="38">
        <f>J35+J36</f>
        <v>165</v>
      </c>
      <c r="L35" s="2">
        <f t="shared" si="1"/>
        <v>105</v>
      </c>
      <c r="M35" s="2">
        <f t="shared" si="2"/>
        <v>172.5</v>
      </c>
      <c r="O35" s="2">
        <f>0.2*270</f>
        <v>54</v>
      </c>
    </row>
    <row r="36" spans="1:15" s="2" customFormat="1" ht="24.95" customHeight="1">
      <c r="A36" s="38"/>
      <c r="B36" s="41"/>
      <c r="C36" s="42"/>
      <c r="D36" s="47"/>
      <c r="E36" s="13" t="s">
        <v>60</v>
      </c>
      <c r="F36" s="16" t="s">
        <v>42</v>
      </c>
      <c r="G36" s="3">
        <v>1</v>
      </c>
      <c r="H36" s="3">
        <v>90</v>
      </c>
      <c r="I36" s="40"/>
      <c r="J36" s="9">
        <f t="shared" si="3"/>
        <v>90</v>
      </c>
      <c r="K36" s="38"/>
      <c r="M36" s="2">
        <f t="shared" si="2"/>
        <v>337.5</v>
      </c>
    </row>
    <row r="37" spans="1:15" s="2" customFormat="1" ht="24.95" customHeight="1">
      <c r="A37" s="3">
        <v>15</v>
      </c>
      <c r="B37" s="4" t="s">
        <v>34</v>
      </c>
      <c r="C37" s="5" t="s">
        <v>6</v>
      </c>
      <c r="D37" s="38" t="s">
        <v>41</v>
      </c>
      <c r="E37" s="13" t="s">
        <v>59</v>
      </c>
      <c r="F37" s="15" t="s">
        <v>36</v>
      </c>
      <c r="G37" s="3">
        <v>5</v>
      </c>
      <c r="H37" s="3">
        <v>30</v>
      </c>
      <c r="I37" s="9">
        <f t="shared" ref="I37:I40" si="5">G37*2</f>
        <v>10</v>
      </c>
      <c r="J37" s="9">
        <f>G37*H37</f>
        <v>150</v>
      </c>
      <c r="K37" s="12">
        <f>J37</f>
        <v>150</v>
      </c>
      <c r="L37" s="2">
        <f t="shared" si="1"/>
        <v>120</v>
      </c>
      <c r="M37" s="2">
        <f t="shared" si="2"/>
        <v>187.5</v>
      </c>
    </row>
    <row r="38" spans="1:15" s="2" customFormat="1" ht="24.95" customHeight="1">
      <c r="A38" s="3">
        <v>16</v>
      </c>
      <c r="B38" s="4" t="s">
        <v>28</v>
      </c>
      <c r="C38" s="5" t="s">
        <v>29</v>
      </c>
      <c r="D38" s="38"/>
      <c r="E38" s="38" t="s">
        <v>57</v>
      </c>
      <c r="F38" s="15" t="s">
        <v>41</v>
      </c>
      <c r="G38" s="3">
        <v>4</v>
      </c>
      <c r="H38" s="3">
        <v>30</v>
      </c>
      <c r="I38" s="9">
        <f t="shared" si="5"/>
        <v>8</v>
      </c>
      <c r="J38" s="9">
        <f t="shared" si="3"/>
        <v>120</v>
      </c>
      <c r="K38" s="9">
        <f t="shared" ref="K38:K40" si="6">J38</f>
        <v>120</v>
      </c>
      <c r="L38" s="2">
        <f t="shared" si="1"/>
        <v>150</v>
      </c>
      <c r="M38" s="2">
        <f t="shared" si="2"/>
        <v>217.5</v>
      </c>
      <c r="N38" s="2">
        <v>122.6</v>
      </c>
      <c r="O38" s="77">
        <f>((270/44)*0.2)*8</f>
        <v>9.8181818181818201</v>
      </c>
    </row>
    <row r="39" spans="1:15" s="2" customFormat="1" ht="24.95" customHeight="1">
      <c r="A39" s="3">
        <v>17</v>
      </c>
      <c r="B39" s="4" t="s">
        <v>30</v>
      </c>
      <c r="C39" s="5" t="s">
        <v>31</v>
      </c>
      <c r="D39" s="38"/>
      <c r="E39" s="38"/>
      <c r="F39" s="15" t="s">
        <v>41</v>
      </c>
      <c r="G39" s="3">
        <v>5</v>
      </c>
      <c r="H39" s="3">
        <v>30</v>
      </c>
      <c r="I39" s="9">
        <f t="shared" si="5"/>
        <v>10</v>
      </c>
      <c r="J39" s="9">
        <f t="shared" si="3"/>
        <v>150</v>
      </c>
      <c r="K39" s="9">
        <f t="shared" si="6"/>
        <v>150</v>
      </c>
      <c r="L39" s="2">
        <f t="shared" si="1"/>
        <v>120</v>
      </c>
      <c r="M39" s="2">
        <f t="shared" si="2"/>
        <v>187.5</v>
      </c>
      <c r="N39" s="2">
        <v>192.7</v>
      </c>
    </row>
    <row r="40" spans="1:15" s="2" customFormat="1" ht="24.95" customHeight="1">
      <c r="A40" s="3">
        <v>18</v>
      </c>
      <c r="B40" s="4" t="s">
        <v>32</v>
      </c>
      <c r="C40" s="5" t="s">
        <v>33</v>
      </c>
      <c r="D40" s="38"/>
      <c r="E40" s="38"/>
      <c r="F40" s="15" t="s">
        <v>41</v>
      </c>
      <c r="G40" s="3">
        <v>4</v>
      </c>
      <c r="H40" s="3">
        <v>30</v>
      </c>
      <c r="I40" s="9">
        <f t="shared" si="5"/>
        <v>8</v>
      </c>
      <c r="J40" s="9">
        <f t="shared" si="3"/>
        <v>120</v>
      </c>
      <c r="K40" s="9">
        <f t="shared" si="6"/>
        <v>120</v>
      </c>
      <c r="L40" s="2">
        <f t="shared" si="1"/>
        <v>150</v>
      </c>
      <c r="M40" s="2">
        <f t="shared" si="2"/>
        <v>217.5</v>
      </c>
      <c r="N40" s="2">
        <v>115.7</v>
      </c>
    </row>
    <row r="42" spans="1:15">
      <c r="B42" s="28" t="s">
        <v>74</v>
      </c>
    </row>
    <row r="43" spans="1:15">
      <c r="B43" s="28" t="s">
        <v>75</v>
      </c>
    </row>
    <row r="44" spans="1:15">
      <c r="B44" s="28" t="s">
        <v>76</v>
      </c>
    </row>
    <row r="45" spans="1:15">
      <c r="B45" s="28" t="s">
        <v>77</v>
      </c>
    </row>
    <row r="46" spans="1:15">
      <c r="B46" s="28" t="s">
        <v>78</v>
      </c>
    </row>
    <row r="47" spans="1:15">
      <c r="B47" s="28" t="s">
        <v>89</v>
      </c>
    </row>
  </sheetData>
  <mergeCells count="53">
    <mergeCell ref="K2:K12"/>
    <mergeCell ref="A12:I12"/>
    <mergeCell ref="D26:D28"/>
    <mergeCell ref="B26:B28"/>
    <mergeCell ref="C26:C28"/>
    <mergeCell ref="A26:A28"/>
    <mergeCell ref="E28:H28"/>
    <mergeCell ref="D3:J3"/>
    <mergeCell ref="A2:C3"/>
    <mergeCell ref="D11:J11"/>
    <mergeCell ref="A9:C11"/>
    <mergeCell ref="A14:K14"/>
    <mergeCell ref="D2:J2"/>
    <mergeCell ref="D4:J4"/>
    <mergeCell ref="D5:J5"/>
    <mergeCell ref="A24:A25"/>
    <mergeCell ref="A4:C5"/>
    <mergeCell ref="A6:C7"/>
    <mergeCell ref="A8:C8"/>
    <mergeCell ref="D6:J6"/>
    <mergeCell ref="D7:J7"/>
    <mergeCell ref="D8:J8"/>
    <mergeCell ref="D9:J9"/>
    <mergeCell ref="D10:J10"/>
    <mergeCell ref="D37:D40"/>
    <mergeCell ref="B16:C16"/>
    <mergeCell ref="C24:C25"/>
    <mergeCell ref="B24:B25"/>
    <mergeCell ref="D17:D21"/>
    <mergeCell ref="E38:E40"/>
    <mergeCell ref="B30:B31"/>
    <mergeCell ref="C30:C31"/>
    <mergeCell ref="I24:I25"/>
    <mergeCell ref="I35:I36"/>
    <mergeCell ref="I33:I34"/>
    <mergeCell ref="I26:I28"/>
    <mergeCell ref="K26:K28"/>
    <mergeCell ref="A30:A31"/>
    <mergeCell ref="A33:A34"/>
    <mergeCell ref="K24:K25"/>
    <mergeCell ref="A35:A36"/>
    <mergeCell ref="B35:B36"/>
    <mergeCell ref="C33:C34"/>
    <mergeCell ref="B33:B34"/>
    <mergeCell ref="K33:K34"/>
    <mergeCell ref="K30:K31"/>
    <mergeCell ref="D22:D25"/>
    <mergeCell ref="K35:K36"/>
    <mergeCell ref="C35:C36"/>
    <mergeCell ref="E18:E24"/>
    <mergeCell ref="E34:E35"/>
    <mergeCell ref="D29:D36"/>
    <mergeCell ref="I30:I31"/>
  </mergeCells>
  <pageMargins left="0.47" right="0.19685039370078741" top="0.18" bottom="0.15" header="0.11811023622047245" footer="0.15748031496062992"/>
  <pageSetup paperSize="9" orientation="landscape" horizontalDpi="0" verticalDpi="0" r:id="rId1"/>
  <ignoredErrors>
    <ignoredError sqref="I18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2"/>
  <sheetViews>
    <sheetView topLeftCell="D1" workbookViewId="0">
      <selection activeCell="L6" sqref="L6"/>
    </sheetView>
  </sheetViews>
  <sheetFormatPr defaultRowHeight="16.5"/>
  <cols>
    <col min="1" max="1" width="4.21875" customWidth="1"/>
    <col min="2" max="2" width="16.5546875" customWidth="1"/>
    <col min="3" max="3" width="9.77734375" customWidth="1"/>
    <col min="4" max="4" width="11.44140625" customWidth="1"/>
    <col min="5" max="5" width="12.6640625" customWidth="1"/>
    <col min="6" max="6" width="18.21875" customWidth="1"/>
    <col min="7" max="7" width="8.5546875" customWidth="1"/>
    <col min="8" max="8" width="10.109375" customWidth="1"/>
    <col min="9" max="9" width="17.44140625" customWidth="1"/>
    <col min="10" max="10" width="8.88671875" hidden="1" customWidth="1"/>
    <col min="11" max="11" width="12.21875" customWidth="1"/>
  </cols>
  <sheetData>
    <row r="1" spans="1:12" s="1" customFormat="1" ht="6" customHeight="1">
      <c r="B1" s="10"/>
      <c r="C1" s="11"/>
      <c r="D1" s="11"/>
      <c r="E1" s="11"/>
      <c r="F1" s="11"/>
      <c r="G1" s="11"/>
      <c r="H1" s="11"/>
      <c r="I1" s="11"/>
      <c r="J1" s="11"/>
      <c r="K1" s="11"/>
    </row>
    <row r="2" spans="1:12" s="1" customFormat="1" ht="24" customHeight="1">
      <c r="A2" s="54" t="s">
        <v>62</v>
      </c>
      <c r="B2" s="54"/>
      <c r="C2" s="54"/>
      <c r="D2" s="48" t="s">
        <v>94</v>
      </c>
      <c r="E2" s="48"/>
      <c r="F2" s="48"/>
      <c r="G2" s="48"/>
      <c r="H2" s="48"/>
      <c r="I2" s="48"/>
      <c r="J2" s="48"/>
      <c r="K2" s="73" t="s">
        <v>98</v>
      </c>
    </row>
    <row r="3" spans="1:12" s="1" customFormat="1" ht="24" customHeight="1">
      <c r="A3" s="54"/>
      <c r="B3" s="54"/>
      <c r="C3" s="54"/>
      <c r="D3" s="48" t="s">
        <v>95</v>
      </c>
      <c r="E3" s="48"/>
      <c r="F3" s="48"/>
      <c r="G3" s="48"/>
      <c r="H3" s="48"/>
      <c r="I3" s="48"/>
      <c r="J3" s="48"/>
      <c r="K3" s="73"/>
    </row>
    <row r="4" spans="1:12" s="1" customFormat="1" ht="24" customHeight="1">
      <c r="A4" s="54" t="s">
        <v>63</v>
      </c>
      <c r="B4" s="54"/>
      <c r="C4" s="54"/>
      <c r="D4" s="48" t="s">
        <v>90</v>
      </c>
      <c r="E4" s="48"/>
      <c r="F4" s="48"/>
      <c r="G4" s="48"/>
      <c r="H4" s="48"/>
      <c r="I4" s="48"/>
      <c r="J4" s="48"/>
      <c r="K4" s="73"/>
    </row>
    <row r="5" spans="1:12" s="1" customFormat="1" ht="24" customHeight="1">
      <c r="A5" s="54"/>
      <c r="B5" s="54"/>
      <c r="C5" s="54"/>
      <c r="D5" s="48" t="s">
        <v>91</v>
      </c>
      <c r="E5" s="48"/>
      <c r="F5" s="48"/>
      <c r="G5" s="48"/>
      <c r="H5" s="48"/>
      <c r="I5" s="48"/>
      <c r="J5" s="48"/>
      <c r="K5" s="73"/>
    </row>
    <row r="6" spans="1:12" s="1" customFormat="1" ht="24" customHeight="1">
      <c r="A6" s="54"/>
      <c r="B6" s="54"/>
      <c r="C6" s="54"/>
      <c r="D6" s="48" t="s">
        <v>92</v>
      </c>
      <c r="E6" s="48"/>
      <c r="F6" s="48"/>
      <c r="G6" s="48"/>
      <c r="H6" s="48"/>
      <c r="I6" s="48"/>
      <c r="J6" s="48"/>
      <c r="K6" s="73"/>
      <c r="L6" s="1">
        <f>3000-(60+570)</f>
        <v>2370</v>
      </c>
    </row>
    <row r="7" spans="1:12" s="1" customFormat="1" ht="24" customHeight="1">
      <c r="A7" s="48" t="s">
        <v>65</v>
      </c>
      <c r="B7" s="48"/>
      <c r="C7" s="48"/>
      <c r="D7" s="48" t="s">
        <v>93</v>
      </c>
      <c r="E7" s="48"/>
      <c r="F7" s="48"/>
      <c r="G7" s="48"/>
      <c r="H7" s="48"/>
      <c r="I7" s="48"/>
      <c r="J7" s="48"/>
      <c r="K7" s="73"/>
    </row>
    <row r="8" spans="1:12" s="1" customFormat="1" ht="7.5" customHeight="1">
      <c r="A8" s="18"/>
      <c r="B8" s="18"/>
      <c r="C8" s="18"/>
      <c r="D8" s="30"/>
      <c r="E8" s="30"/>
      <c r="F8" s="30"/>
      <c r="G8" s="30"/>
      <c r="H8" s="30"/>
      <c r="I8" s="30"/>
      <c r="J8" s="30"/>
      <c r="K8" s="22"/>
    </row>
    <row r="9" spans="1:12" s="1" customFormat="1" ht="42" customHeight="1">
      <c r="A9" s="72" t="s">
        <v>53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21"/>
    </row>
    <row r="10" spans="1:12" s="1" customFormat="1" ht="9.75" customHeight="1">
      <c r="A10" s="17"/>
      <c r="B10" s="17"/>
      <c r="C10" s="17"/>
      <c r="D10" s="31"/>
      <c r="E10" s="31"/>
      <c r="F10" s="31"/>
      <c r="G10" s="31"/>
      <c r="H10" s="31"/>
      <c r="I10" s="31"/>
      <c r="J10" s="31"/>
      <c r="K10" s="14"/>
    </row>
    <row r="11" spans="1:12" s="8" customFormat="1" ht="26.25" customHeight="1">
      <c r="A11" s="33" t="s">
        <v>0</v>
      </c>
      <c r="B11" s="49" t="s">
        <v>2</v>
      </c>
      <c r="C11" s="49"/>
      <c r="D11" s="33" t="s">
        <v>1</v>
      </c>
      <c r="E11" s="33" t="s">
        <v>48</v>
      </c>
      <c r="F11" s="33" t="s">
        <v>35</v>
      </c>
      <c r="G11" s="7" t="s">
        <v>55</v>
      </c>
      <c r="H11" s="7" t="s">
        <v>72</v>
      </c>
      <c r="I11" s="7" t="s">
        <v>49</v>
      </c>
      <c r="J11" s="7" t="s">
        <v>56</v>
      </c>
      <c r="K11" s="7" t="s">
        <v>54</v>
      </c>
    </row>
    <row r="12" spans="1:12" s="2" customFormat="1" ht="21.75" customHeight="1">
      <c r="A12" s="32">
        <v>1</v>
      </c>
      <c r="B12" s="35" t="s">
        <v>5</v>
      </c>
      <c r="C12" s="36" t="s">
        <v>6</v>
      </c>
      <c r="D12" s="45" t="s">
        <v>44</v>
      </c>
      <c r="E12" s="32" t="s">
        <v>57</v>
      </c>
      <c r="F12" s="15" t="s">
        <v>37</v>
      </c>
      <c r="G12" s="32">
        <v>4</v>
      </c>
      <c r="H12" s="32">
        <v>45</v>
      </c>
      <c r="I12" s="32">
        <f>G12*3</f>
        <v>12</v>
      </c>
      <c r="J12" s="32">
        <f>G12*H12</f>
        <v>180</v>
      </c>
      <c r="K12" s="32">
        <f>J12</f>
        <v>180</v>
      </c>
    </row>
    <row r="13" spans="1:12" s="2" customFormat="1" ht="24.95" customHeight="1">
      <c r="A13" s="32">
        <v>2</v>
      </c>
      <c r="B13" s="35" t="s">
        <v>3</v>
      </c>
      <c r="C13" s="36" t="s">
        <v>4</v>
      </c>
      <c r="D13" s="46"/>
      <c r="E13" s="44" t="s">
        <v>59</v>
      </c>
      <c r="F13" s="15" t="s">
        <v>36</v>
      </c>
      <c r="G13" s="32">
        <v>5</v>
      </c>
      <c r="H13" s="32">
        <v>30</v>
      </c>
      <c r="I13" s="32">
        <f t="shared" ref="I13:I15" si="0">G13*2</f>
        <v>10</v>
      </c>
      <c r="J13" s="32">
        <f>G13*H13</f>
        <v>150</v>
      </c>
      <c r="K13" s="12">
        <f>J13</f>
        <v>150</v>
      </c>
    </row>
    <row r="14" spans="1:12" s="2" customFormat="1" ht="24.95" customHeight="1">
      <c r="A14" s="32">
        <v>3</v>
      </c>
      <c r="B14" s="35" t="s">
        <v>7</v>
      </c>
      <c r="C14" s="36" t="s">
        <v>8</v>
      </c>
      <c r="D14" s="46"/>
      <c r="E14" s="44"/>
      <c r="F14" s="15" t="s">
        <v>36</v>
      </c>
      <c r="G14" s="32">
        <v>6</v>
      </c>
      <c r="H14" s="32">
        <v>30</v>
      </c>
      <c r="I14" s="32">
        <f t="shared" si="0"/>
        <v>12</v>
      </c>
      <c r="J14" s="32">
        <f t="shared" ref="J14:J35" si="1">G14*H14</f>
        <v>180</v>
      </c>
      <c r="K14" s="32">
        <f t="shared" ref="K14:K18" si="2">J14</f>
        <v>180</v>
      </c>
    </row>
    <row r="15" spans="1:12" s="2" customFormat="1" ht="24.95" customHeight="1">
      <c r="A15" s="32">
        <v>4</v>
      </c>
      <c r="B15" s="35" t="s">
        <v>9</v>
      </c>
      <c r="C15" s="36" t="s">
        <v>10</v>
      </c>
      <c r="D15" s="46"/>
      <c r="E15" s="44"/>
      <c r="F15" s="15" t="s">
        <v>36</v>
      </c>
      <c r="G15" s="32">
        <v>6</v>
      </c>
      <c r="H15" s="32">
        <v>30</v>
      </c>
      <c r="I15" s="32">
        <f t="shared" si="0"/>
        <v>12</v>
      </c>
      <c r="J15" s="32">
        <f t="shared" si="1"/>
        <v>180</v>
      </c>
      <c r="K15" s="32">
        <f t="shared" si="2"/>
        <v>180</v>
      </c>
    </row>
    <row r="16" spans="1:12" s="2" customFormat="1" ht="24.95" customHeight="1">
      <c r="A16" s="32">
        <v>5</v>
      </c>
      <c r="B16" s="35" t="s">
        <v>11</v>
      </c>
      <c r="C16" s="36" t="s">
        <v>12</v>
      </c>
      <c r="D16" s="47"/>
      <c r="E16" s="44"/>
      <c r="F16" s="15" t="s">
        <v>36</v>
      </c>
      <c r="G16" s="32">
        <v>7</v>
      </c>
      <c r="H16" s="32">
        <v>30</v>
      </c>
      <c r="I16" s="32">
        <v>19</v>
      </c>
      <c r="J16" s="32">
        <f t="shared" si="1"/>
        <v>210</v>
      </c>
      <c r="K16" s="32">
        <f t="shared" si="2"/>
        <v>210</v>
      </c>
      <c r="L16" s="2" t="s">
        <v>50</v>
      </c>
    </row>
    <row r="17" spans="1:12" s="2" customFormat="1" ht="24.95" customHeight="1">
      <c r="A17" s="32">
        <v>6</v>
      </c>
      <c r="B17" s="35" t="s">
        <v>13</v>
      </c>
      <c r="C17" s="36" t="s">
        <v>14</v>
      </c>
      <c r="D17" s="39" t="s">
        <v>45</v>
      </c>
      <c r="E17" s="44"/>
      <c r="F17" s="15" t="s">
        <v>38</v>
      </c>
      <c r="G17" s="32">
        <v>9</v>
      </c>
      <c r="H17" s="32">
        <v>30</v>
      </c>
      <c r="I17" s="32">
        <v>19</v>
      </c>
      <c r="J17" s="32">
        <f t="shared" si="1"/>
        <v>270</v>
      </c>
      <c r="K17" s="32">
        <f t="shared" si="2"/>
        <v>270</v>
      </c>
      <c r="L17" s="2" t="s">
        <v>51</v>
      </c>
    </row>
    <row r="18" spans="1:12" s="2" customFormat="1" ht="24.95" customHeight="1">
      <c r="A18" s="32">
        <v>7</v>
      </c>
      <c r="B18" s="35" t="s">
        <v>15</v>
      </c>
      <c r="C18" s="36" t="s">
        <v>16</v>
      </c>
      <c r="D18" s="43"/>
      <c r="E18" s="44"/>
      <c r="F18" s="15" t="s">
        <v>38</v>
      </c>
      <c r="G18" s="32">
        <v>9</v>
      </c>
      <c r="H18" s="32">
        <v>30</v>
      </c>
      <c r="I18" s="32">
        <v>18</v>
      </c>
      <c r="J18" s="32">
        <f t="shared" si="1"/>
        <v>270</v>
      </c>
      <c r="K18" s="32">
        <f t="shared" si="2"/>
        <v>270</v>
      </c>
    </row>
    <row r="19" spans="1:12" s="2" customFormat="1" ht="24.95" customHeight="1">
      <c r="A19" s="38">
        <v>8</v>
      </c>
      <c r="B19" s="52" t="s">
        <v>17</v>
      </c>
      <c r="C19" s="50" t="s">
        <v>18</v>
      </c>
      <c r="D19" s="43"/>
      <c r="E19" s="44"/>
      <c r="F19" s="15" t="s">
        <v>38</v>
      </c>
      <c r="G19" s="32">
        <v>3</v>
      </c>
      <c r="H19" s="32">
        <v>30</v>
      </c>
      <c r="I19" s="39">
        <v>20</v>
      </c>
      <c r="J19" s="32">
        <f t="shared" si="1"/>
        <v>90</v>
      </c>
      <c r="K19" s="39">
        <f>J19+J20</f>
        <v>270</v>
      </c>
      <c r="L19" s="2" t="s">
        <v>52</v>
      </c>
    </row>
    <row r="20" spans="1:12" s="2" customFormat="1" ht="24.95" customHeight="1">
      <c r="A20" s="38"/>
      <c r="B20" s="53"/>
      <c r="C20" s="51"/>
      <c r="D20" s="43"/>
      <c r="E20" s="37" t="s">
        <v>58</v>
      </c>
      <c r="F20" s="15" t="s">
        <v>47</v>
      </c>
      <c r="G20" s="32">
        <v>6</v>
      </c>
      <c r="H20" s="32">
        <v>30</v>
      </c>
      <c r="I20" s="40"/>
      <c r="J20" s="32">
        <f t="shared" si="1"/>
        <v>180</v>
      </c>
      <c r="K20" s="40"/>
    </row>
    <row r="21" spans="1:12" s="2" customFormat="1" ht="24.95" customHeight="1">
      <c r="A21" s="39">
        <v>9</v>
      </c>
      <c r="B21" s="52" t="s">
        <v>81</v>
      </c>
      <c r="C21" s="50" t="s">
        <v>82</v>
      </c>
      <c r="D21" s="43" t="s">
        <v>45</v>
      </c>
      <c r="E21" s="34" t="s">
        <v>58</v>
      </c>
      <c r="F21" s="15" t="s">
        <v>85</v>
      </c>
      <c r="G21" s="32">
        <v>2</v>
      </c>
      <c r="H21" s="32">
        <v>30</v>
      </c>
      <c r="I21" s="39">
        <v>20</v>
      </c>
      <c r="J21" s="32">
        <f t="shared" si="1"/>
        <v>60</v>
      </c>
      <c r="K21" s="39">
        <v>240</v>
      </c>
    </row>
    <row r="22" spans="1:12" s="2" customFormat="1" ht="24.95" customHeight="1">
      <c r="A22" s="43"/>
      <c r="B22" s="61"/>
      <c r="C22" s="62"/>
      <c r="D22" s="43"/>
      <c r="E22" s="32" t="s">
        <v>61</v>
      </c>
      <c r="F22" s="15" t="s">
        <v>85</v>
      </c>
      <c r="G22" s="32">
        <v>2</v>
      </c>
      <c r="H22" s="32">
        <v>30</v>
      </c>
      <c r="I22" s="43"/>
      <c r="J22" s="32">
        <f t="shared" si="1"/>
        <v>60</v>
      </c>
      <c r="K22" s="43"/>
    </row>
    <row r="23" spans="1:12" s="2" customFormat="1" ht="24.95" customHeight="1">
      <c r="A23" s="40"/>
      <c r="B23" s="53"/>
      <c r="C23" s="51"/>
      <c r="D23" s="40"/>
      <c r="E23" s="63" t="s">
        <v>88</v>
      </c>
      <c r="F23" s="64"/>
      <c r="G23" s="64"/>
      <c r="H23" s="65"/>
      <c r="I23" s="40"/>
      <c r="J23" s="32">
        <v>120</v>
      </c>
      <c r="K23" s="40"/>
    </row>
    <row r="24" spans="1:12" s="2" customFormat="1" ht="24.95" customHeight="1">
      <c r="A24" s="32">
        <v>10</v>
      </c>
      <c r="B24" s="35" t="s">
        <v>21</v>
      </c>
      <c r="C24" s="36" t="s">
        <v>22</v>
      </c>
      <c r="D24" s="45" t="s">
        <v>46</v>
      </c>
      <c r="E24" s="29" t="s">
        <v>61</v>
      </c>
      <c r="F24" s="15" t="s">
        <v>39</v>
      </c>
      <c r="G24" s="32">
        <v>5</v>
      </c>
      <c r="H24" s="32">
        <v>45</v>
      </c>
      <c r="I24" s="32">
        <v>15</v>
      </c>
      <c r="J24" s="32">
        <f>G24*H24</f>
        <v>225</v>
      </c>
      <c r="K24" s="32">
        <f>J24</f>
        <v>225</v>
      </c>
    </row>
    <row r="25" spans="1:12" s="2" customFormat="1" ht="24.95" customHeight="1">
      <c r="A25" s="38">
        <v>11</v>
      </c>
      <c r="B25" s="41" t="s">
        <v>19</v>
      </c>
      <c r="C25" s="42" t="s">
        <v>20</v>
      </c>
      <c r="D25" s="46"/>
      <c r="E25" s="37" t="s">
        <v>58</v>
      </c>
      <c r="F25" s="15" t="s">
        <v>40</v>
      </c>
      <c r="G25" s="32">
        <v>1</v>
      </c>
      <c r="H25" s="32">
        <v>75</v>
      </c>
      <c r="I25" s="39">
        <v>11</v>
      </c>
      <c r="J25" s="32">
        <f t="shared" si="1"/>
        <v>75</v>
      </c>
      <c r="K25" s="38">
        <f>J25+J26</f>
        <v>165</v>
      </c>
    </row>
    <row r="26" spans="1:12" s="2" customFormat="1" ht="24.95" customHeight="1">
      <c r="A26" s="38"/>
      <c r="B26" s="41"/>
      <c r="C26" s="42"/>
      <c r="D26" s="46"/>
      <c r="E26" s="37" t="s">
        <v>60</v>
      </c>
      <c r="F26" s="16" t="s">
        <v>42</v>
      </c>
      <c r="G26" s="32">
        <v>1</v>
      </c>
      <c r="H26" s="32">
        <v>90</v>
      </c>
      <c r="I26" s="40"/>
      <c r="J26" s="32">
        <f t="shared" si="1"/>
        <v>90</v>
      </c>
      <c r="K26" s="38"/>
    </row>
    <row r="27" spans="1:12" s="2" customFormat="1" ht="24.95" customHeight="1">
      <c r="A27" s="32">
        <v>12</v>
      </c>
      <c r="B27" s="35" t="s">
        <v>23</v>
      </c>
      <c r="C27" s="36" t="s">
        <v>24</v>
      </c>
      <c r="D27" s="46"/>
      <c r="E27" s="37" t="s">
        <v>58</v>
      </c>
      <c r="F27" s="15" t="s">
        <v>40</v>
      </c>
      <c r="G27" s="32">
        <v>3</v>
      </c>
      <c r="H27" s="32">
        <v>75</v>
      </c>
      <c r="I27" s="32">
        <v>15</v>
      </c>
      <c r="J27" s="32">
        <f t="shared" si="1"/>
        <v>225</v>
      </c>
      <c r="K27" s="32">
        <f>J27</f>
        <v>225</v>
      </c>
    </row>
    <row r="28" spans="1:12" s="2" customFormat="1" ht="24.95" customHeight="1">
      <c r="A28" s="38">
        <v>13</v>
      </c>
      <c r="B28" s="41" t="s">
        <v>11</v>
      </c>
      <c r="C28" s="42" t="s">
        <v>25</v>
      </c>
      <c r="D28" s="46"/>
      <c r="E28" s="32" t="s">
        <v>59</v>
      </c>
      <c r="F28" s="15" t="s">
        <v>43</v>
      </c>
      <c r="G28" s="32">
        <v>2</v>
      </c>
      <c r="H28" s="32">
        <v>30</v>
      </c>
      <c r="I28" s="39">
        <v>9</v>
      </c>
      <c r="J28" s="32">
        <f t="shared" si="1"/>
        <v>60</v>
      </c>
      <c r="K28" s="38">
        <f>J28+J29</f>
        <v>135</v>
      </c>
    </row>
    <row r="29" spans="1:12" s="2" customFormat="1" ht="24.95" customHeight="1">
      <c r="A29" s="38"/>
      <c r="B29" s="41"/>
      <c r="C29" s="42"/>
      <c r="D29" s="46"/>
      <c r="E29" s="45" t="s">
        <v>58</v>
      </c>
      <c r="F29" s="15" t="s">
        <v>40</v>
      </c>
      <c r="G29" s="32">
        <v>1</v>
      </c>
      <c r="H29" s="32">
        <v>75</v>
      </c>
      <c r="I29" s="40"/>
      <c r="J29" s="32">
        <f t="shared" si="1"/>
        <v>75</v>
      </c>
      <c r="K29" s="38"/>
    </row>
    <row r="30" spans="1:12" s="2" customFormat="1" ht="24.95" customHeight="1">
      <c r="A30" s="38">
        <v>14</v>
      </c>
      <c r="B30" s="41" t="s">
        <v>26</v>
      </c>
      <c r="C30" s="42" t="s">
        <v>27</v>
      </c>
      <c r="D30" s="46"/>
      <c r="E30" s="46"/>
      <c r="F30" s="15" t="s">
        <v>40</v>
      </c>
      <c r="G30" s="32">
        <v>1</v>
      </c>
      <c r="H30" s="32">
        <v>75</v>
      </c>
      <c r="I30" s="39">
        <v>10</v>
      </c>
      <c r="J30" s="32">
        <f t="shared" si="1"/>
        <v>75</v>
      </c>
      <c r="K30" s="38">
        <f>J30+J31</f>
        <v>165</v>
      </c>
    </row>
    <row r="31" spans="1:12" s="2" customFormat="1" ht="24.95" customHeight="1">
      <c r="A31" s="38"/>
      <c r="B31" s="41"/>
      <c r="C31" s="42"/>
      <c r="D31" s="47"/>
      <c r="E31" s="37" t="s">
        <v>60</v>
      </c>
      <c r="F31" s="16" t="s">
        <v>42</v>
      </c>
      <c r="G31" s="32">
        <v>1</v>
      </c>
      <c r="H31" s="32">
        <v>90</v>
      </c>
      <c r="I31" s="40"/>
      <c r="J31" s="32">
        <f t="shared" si="1"/>
        <v>90</v>
      </c>
      <c r="K31" s="38"/>
    </row>
    <row r="32" spans="1:12" s="2" customFormat="1" ht="24.95" customHeight="1">
      <c r="A32" s="32">
        <v>15</v>
      </c>
      <c r="B32" s="35" t="s">
        <v>34</v>
      </c>
      <c r="C32" s="36" t="s">
        <v>6</v>
      </c>
      <c r="D32" s="38" t="s">
        <v>41</v>
      </c>
      <c r="E32" s="37" t="s">
        <v>59</v>
      </c>
      <c r="F32" s="15" t="s">
        <v>36</v>
      </c>
      <c r="G32" s="32">
        <v>5</v>
      </c>
      <c r="H32" s="32">
        <v>30</v>
      </c>
      <c r="I32" s="32">
        <f t="shared" ref="I32:I35" si="3">G32*2</f>
        <v>10</v>
      </c>
      <c r="J32" s="32">
        <f>G32*H32</f>
        <v>150</v>
      </c>
      <c r="K32" s="12">
        <f>J32</f>
        <v>150</v>
      </c>
    </row>
    <row r="33" spans="1:11" s="2" customFormat="1" ht="24.95" customHeight="1">
      <c r="A33" s="32">
        <v>16</v>
      </c>
      <c r="B33" s="35" t="s">
        <v>28</v>
      </c>
      <c r="C33" s="36" t="s">
        <v>29</v>
      </c>
      <c r="D33" s="38"/>
      <c r="E33" s="38" t="s">
        <v>57</v>
      </c>
      <c r="F33" s="15" t="s">
        <v>41</v>
      </c>
      <c r="G33" s="32">
        <v>4</v>
      </c>
      <c r="H33" s="32">
        <v>30</v>
      </c>
      <c r="I33" s="32">
        <f t="shared" si="3"/>
        <v>8</v>
      </c>
      <c r="J33" s="32">
        <f t="shared" si="1"/>
        <v>120</v>
      </c>
      <c r="K33" s="32">
        <f t="shared" ref="K33:K35" si="4">J33</f>
        <v>120</v>
      </c>
    </row>
    <row r="34" spans="1:11" s="2" customFormat="1" ht="24.95" customHeight="1">
      <c r="A34" s="32">
        <v>17</v>
      </c>
      <c r="B34" s="35" t="s">
        <v>30</v>
      </c>
      <c r="C34" s="36" t="s">
        <v>31</v>
      </c>
      <c r="D34" s="38"/>
      <c r="E34" s="38"/>
      <c r="F34" s="15" t="s">
        <v>41</v>
      </c>
      <c r="G34" s="32">
        <v>5</v>
      </c>
      <c r="H34" s="32">
        <v>30</v>
      </c>
      <c r="I34" s="32">
        <f t="shared" si="3"/>
        <v>10</v>
      </c>
      <c r="J34" s="32">
        <f t="shared" si="1"/>
        <v>150</v>
      </c>
      <c r="K34" s="32">
        <f t="shared" si="4"/>
        <v>150</v>
      </c>
    </row>
    <row r="35" spans="1:11" s="2" customFormat="1" ht="24.95" customHeight="1">
      <c r="A35" s="32">
        <v>18</v>
      </c>
      <c r="B35" s="35" t="s">
        <v>32</v>
      </c>
      <c r="C35" s="36" t="s">
        <v>33</v>
      </c>
      <c r="D35" s="38"/>
      <c r="E35" s="38"/>
      <c r="F35" s="15" t="s">
        <v>41</v>
      </c>
      <c r="G35" s="32">
        <v>4</v>
      </c>
      <c r="H35" s="32">
        <v>30</v>
      </c>
      <c r="I35" s="32">
        <f t="shared" si="3"/>
        <v>8</v>
      </c>
      <c r="J35" s="32">
        <f t="shared" si="1"/>
        <v>120</v>
      </c>
      <c r="K35" s="32">
        <f t="shared" si="4"/>
        <v>120</v>
      </c>
    </row>
    <row r="37" spans="1:11">
      <c r="B37" s="28" t="s">
        <v>74</v>
      </c>
    </row>
    <row r="38" spans="1:11">
      <c r="B38" s="28" t="s">
        <v>75</v>
      </c>
    </row>
    <row r="39" spans="1:11">
      <c r="B39" s="28" t="s">
        <v>76</v>
      </c>
    </row>
    <row r="40" spans="1:11">
      <c r="B40" s="28" t="s">
        <v>77</v>
      </c>
    </row>
    <row r="41" spans="1:11">
      <c r="B41" s="28" t="s">
        <v>78</v>
      </c>
    </row>
    <row r="42" spans="1:11">
      <c r="B42" s="28" t="s">
        <v>89</v>
      </c>
    </row>
  </sheetData>
  <mergeCells count="46">
    <mergeCell ref="D32:D35"/>
    <mergeCell ref="E33:E35"/>
    <mergeCell ref="D5:J5"/>
    <mergeCell ref="K28:K29"/>
    <mergeCell ref="E29:E30"/>
    <mergeCell ref="K19:K20"/>
    <mergeCell ref="K21:K23"/>
    <mergeCell ref="A9:K9"/>
    <mergeCell ref="B11:C11"/>
    <mergeCell ref="D12:D16"/>
    <mergeCell ref="E13:E19"/>
    <mergeCell ref="D17:D20"/>
    <mergeCell ref="A19:A20"/>
    <mergeCell ref="B19:B20"/>
    <mergeCell ref="C19:C20"/>
    <mergeCell ref="I19:I20"/>
    <mergeCell ref="A30:A31"/>
    <mergeCell ref="B30:B31"/>
    <mergeCell ref="C30:C31"/>
    <mergeCell ref="I30:I31"/>
    <mergeCell ref="K30:K31"/>
    <mergeCell ref="D24:D31"/>
    <mergeCell ref="A25:A26"/>
    <mergeCell ref="B25:B26"/>
    <mergeCell ref="C25:C26"/>
    <mergeCell ref="I25:I26"/>
    <mergeCell ref="K25:K26"/>
    <mergeCell ref="A28:A29"/>
    <mergeCell ref="B28:B29"/>
    <mergeCell ref="C28:C29"/>
    <mergeCell ref="I28:I29"/>
    <mergeCell ref="A21:A23"/>
    <mergeCell ref="B21:B23"/>
    <mergeCell ref="C21:C23"/>
    <mergeCell ref="D21:D23"/>
    <mergeCell ref="I21:I23"/>
    <mergeCell ref="E23:H23"/>
    <mergeCell ref="A7:C7"/>
    <mergeCell ref="D7:J7"/>
    <mergeCell ref="K2:K7"/>
    <mergeCell ref="A2:C3"/>
    <mergeCell ref="D2:J2"/>
    <mergeCell ref="D3:J3"/>
    <mergeCell ref="A4:C6"/>
    <mergeCell ref="D4:J4"/>
    <mergeCell ref="D6:J6"/>
  </mergeCells>
  <pageMargins left="0.47" right="0.19685039370078741" top="0.18" bottom="0.15" header="0.11811023622047245" footer="0.15748031496062992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HKI</vt:lpstr>
      <vt:lpstr>HKII</vt:lpstr>
      <vt:lpstr>Sheet2</vt:lpstr>
      <vt:lpstr>Sheet3</vt:lpstr>
      <vt:lpstr>HKI!Print_Titles</vt:lpstr>
      <vt:lpstr>HKII!Print_Titles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2015-11-11T09:49:51Z</cp:lastPrinted>
  <dcterms:created xsi:type="dcterms:W3CDTF">2015-10-07T00:20:09Z</dcterms:created>
  <dcterms:modified xsi:type="dcterms:W3CDTF">2015-11-11T09:55:43Z</dcterms:modified>
</cp:coreProperties>
</file>